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Тульский д. 8" sheetId="1" r:id="rId1"/>
  </sheets>
  <externalReferences>
    <externalReference r:id="rId2"/>
  </externalReferences>
  <definedNames>
    <definedName name="АДРЕС" localSheetId="0">'пер Тульский д. 8'!$B$3</definedName>
    <definedName name="АДРЕС2">#REF!</definedName>
    <definedName name="ВХДОЛГ" localSheetId="0">'пер Тульский д. 8'!$G$9</definedName>
    <definedName name="ВХСАЛЬДО" localSheetId="0">'пер Тульский д. 8'!$D$9</definedName>
    <definedName name="ВХСАЛЬДО3МЕС">#REF!</definedName>
    <definedName name="ДОГОВОР" localSheetId="0">'пер Тульский д. 8'!$B$4</definedName>
    <definedName name="ДОЛГ" localSheetId="0">'пер Тульский д. 8'!$A$9</definedName>
    <definedName name="ЗАТРАЧЕНОК" localSheetId="0">'пер Тульский д. 8'!$D$41</definedName>
    <definedName name="ЗАТРАЧЕНОК">[1]SHL!$D$41</definedName>
    <definedName name="ЗАТРАЧЕНОТ" localSheetId="0">'пер Тульский д. 8'!$D$40</definedName>
    <definedName name="ЗАТРАЧЕНОТ">[1]SHL!$D$40</definedName>
    <definedName name="ЗАТРЕМ" localSheetId="0">'пер Тульский д. 8'!$D$56</definedName>
    <definedName name="ИСХДОЛГ" localSheetId="0">'пер Тульский д. 8'!$G$46</definedName>
    <definedName name="ИСХСАЛЬДО" localSheetId="0">'пер Тульский д. 8'!$D$46</definedName>
    <definedName name="ИСХСАЛЬДО3МЕС">#REF!</definedName>
    <definedName name="КАП" localSheetId="0">'пер Тульский д. 8'!$C$41</definedName>
    <definedName name="КАПРЕМ">#REF!</definedName>
    <definedName name="КПЕРЕЧИСК" localSheetId="0">'пер Тульский д. 8'!$G$41</definedName>
    <definedName name="КПЕРЕЧИСК">[1]SHL!$G$41</definedName>
    <definedName name="КПЕРЕЧИСТ" localSheetId="0">'пер Тульский д. 8'!$G$40</definedName>
    <definedName name="КПЕРЕЧИСТ">[1]SHL!$G$40</definedName>
    <definedName name="НАЧЗАГОД">#REF!</definedName>
    <definedName name="НАЧЗАГОДНЕЖ">#REF!</definedName>
    <definedName name="НАЧРЕМ" localSheetId="0">'пер Тульский д. 8'!$D$54</definedName>
    <definedName name="НЕЖНАЧРЕМ" localSheetId="0">'пер Тульский д. 8'!$D$55</definedName>
    <definedName name="ОПАЛЧЕНОТ" localSheetId="0">'пер Тульский д. 8'!$E$40</definedName>
    <definedName name="ОПАЛЧЕНОТ">[1]SHL!$E$40</definedName>
    <definedName name="ОПЛАЧЕНОК" localSheetId="0">'пер Тульский д. 8'!$E$41</definedName>
    <definedName name="ОПЛАЧЕНОК">[1]SHL!$E$41</definedName>
    <definedName name="ОСВОЕНО">#REF!</definedName>
    <definedName name="ОСТ" localSheetId="0">'пер Тульский д. 8'!$A$46</definedName>
    <definedName name="ПЛОЩАДЬ" localSheetId="0">'пер Тульский д. 8'!$B$5</definedName>
    <definedName name="ПЛОЩАДЬДОМА">#REF!</definedName>
    <definedName name="РАЗМЕРПЛАТЫ" localSheetId="0">'пер Тульский д. 8'!$C$11</definedName>
    <definedName name="СНРЕМ" localSheetId="0">'пер Тульский д. 8'!#REF!</definedName>
    <definedName name="ТАРОТОП" localSheetId="0">'пер Тульский д. 8'!$C$16</definedName>
    <definedName name="ТАРХВС" localSheetId="0">'пер Тульский д. 8'!$C$17</definedName>
    <definedName name="ТБО" localSheetId="0">'пер Тульский д. 8'!$C$13</definedName>
    <definedName name="ТБОНАЧ" localSheetId="0">'пер Тульский д. 8'!$D$13</definedName>
    <definedName name="ТБОНАЧ">[1]SHL!$D$13</definedName>
    <definedName name="ТБОНЕД" localSheetId="0">'пер Тульский д. 8'!$F$13</definedName>
    <definedName name="ТБООПЛ" localSheetId="0">'пер Тульский д. 8'!$E$13</definedName>
    <definedName name="ТБООПЛ">[1]SHL!$E$13</definedName>
    <definedName name="ТБОПОСТ" localSheetId="0">'пер Тульский д. 8'!$G$13</definedName>
    <definedName name="ТБОПОСТ">[1]SHL!$G$13</definedName>
    <definedName name="ТЕК" localSheetId="0">'пер Тульский д. 8'!$C$40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<sst xmlns="http://schemas.openxmlformats.org/spreadsheetml/2006/main" count="70" uniqueCount="67">
  <si>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</si>
  <si>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</si>
  <si>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Тульский д. 8</t>
  </si>
  <si>
    <t>Договор управления №:</t>
  </si>
  <si>
    <t xml:space="preserve">№ 54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</si>
  <si>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</si>
  <si>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</si>
  <si>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</si>
  <si>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</si>
  <si>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</si>
  <si>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</si>
  <si>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</si>
  <si>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</si>
  <si>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</si>
  <si>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</si>
  <si>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</si>
  <si>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</si>
  <si>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</si>
  <si>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</si>
  <si>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</si>
  <si>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</si>
  <si>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</si>
  <si>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</si>
  <si>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</si>
  <si>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</si>
  <si>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</si>
  <si>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</si>
  <si>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</si>
  <si>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</si>
  <si>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</si>
  <si>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</si>
  <si>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</si>
  <si>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</si>
  <si>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</si>
  <si>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</si>
  <si>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</si>
  <si>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</si>
  <si>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</si>
  <si>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</si>
  <si>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</si>
  <si>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козырька</t>
  </si>
  <si>
    <t>Окраска фасадного г/провода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</si>
  <si>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</si>
  <si>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</si>
  <si>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</si>
  <si>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</si>
  <si>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</si>
  <si>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</si>
  <si>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</si>
  <si>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</si>
  <si>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Ремонт надподьездных козырьков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</si>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</sst>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2" fontId="3" fillId="0" borderId="34" xfId="0" applyNumberFormat="1" applyFont="1" applyBorder="1" applyAlignment="1">
      <alignment wrapText="1"/>
    </xf>
    <xf numFmtId="2" fontId="0" fillId="0" borderId="34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/>
  <dimension ref="A1:CS712"/>
  <sheetViews>
    <sheetView tabSelected="1" topLeftCell="A59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2493.0999999999995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530525.14000000013</v>
      </c>
      <c r="E9" s="10" t="s">
        <v>8</v>
      </c>
      <c r="F9" s="11"/>
      <c r="G9" s="9">
        <v>237834.88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248750.28999999989</v>
      </c>
      <c r="E13" s="24">
        <v>249323.75000000003</v>
      </c>
      <c r="F13" s="25">
        <f>ТБОНАЧ-ТБООПЛ</f>
        <v>-573.46000000013737</v>
      </c>
      <c r="G13" s="26">
        <f>ТБООПЛ</f>
        <v>249323.75000000003</v>
      </c>
    </row>
    <row r="14" spans="1:7" ht="13.5" thickBot="1" x14ac:dyDescent="0.25">
      <c r="A14" s="27"/>
      <c r="B14" s="28" t="s">
        <v>17</v>
      </c>
      <c r="C14" s="29"/>
      <c r="D14" s="30">
        <f>D13</f>
        <v>248750.28999999989</v>
      </c>
      <c r="E14" s="30">
        <f>E13</f>
        <v>249323.75000000003</v>
      </c>
      <c r="F14" s="30">
        <f>F13</f>
        <v>-573.46000000013737</v>
      </c>
      <c r="G14" s="30">
        <f>SUM(ТБОПОСТ)</f>
        <v>249323.75000000003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874800.89</v>
      </c>
      <c r="E16" s="24">
        <v>879733.04000000039</v>
      </c>
      <c r="F16" s="25">
        <f t="shared" ref="F16:F25" si="0">D16-E16</f>
        <v>-4932.1500000003725</v>
      </c>
      <c r="G16" s="26">
        <f t="shared" ref="G16:G25" si="1">E16</f>
        <v>879733.04000000039</v>
      </c>
    </row>
    <row r="17" spans="1:7" x14ac:dyDescent="0.2">
      <c r="A17" s="34"/>
      <c r="B17" s="35" t="s">
        <v>20</v>
      </c>
      <c r="C17" s="23">
        <v>25.95</v>
      </c>
      <c r="D17" s="24">
        <v>98867.660000000033</v>
      </c>
      <c r="E17" s="24">
        <v>99118.609999999986</v>
      </c>
      <c r="F17" s="25">
        <f t="shared" si="0"/>
        <v>-250.94999999995343</v>
      </c>
      <c r="G17" s="26">
        <f t="shared" si="1"/>
        <v>99118.609999999986</v>
      </c>
    </row>
    <row r="18" spans="1:7" x14ac:dyDescent="0.2">
      <c r="A18" s="34"/>
      <c r="B18" s="35" t="s">
        <v>21</v>
      </c>
      <c r="C18" s="23">
        <v>17.79</v>
      </c>
      <c r="D18" s="24">
        <v>67903.190000000031</v>
      </c>
      <c r="E18" s="24">
        <v>67882.230000000025</v>
      </c>
      <c r="F18" s="25">
        <f t="shared" si="0"/>
        <v>20.960000000006403</v>
      </c>
      <c r="G18" s="26">
        <f t="shared" si="1"/>
        <v>67882.230000000025</v>
      </c>
    </row>
    <row r="19" spans="1:7" x14ac:dyDescent="0.2">
      <c r="A19" s="34"/>
      <c r="B19" s="35" t="s">
        <v>22</v>
      </c>
      <c r="C19" s="23" t="s">
        <v>23</v>
      </c>
      <c r="D19" s="24">
        <v>388669.31999999977</v>
      </c>
      <c r="E19" s="24">
        <v>385858.35999999964</v>
      </c>
      <c r="F19" s="25">
        <f t="shared" si="0"/>
        <v>2810.9600000001374</v>
      </c>
      <c r="G19" s="26">
        <f t="shared" si="1"/>
        <v>385858.35999999964</v>
      </c>
    </row>
    <row r="20" spans="1:7" x14ac:dyDescent="0.2">
      <c r="A20" s="34"/>
      <c r="B20" s="35" t="s">
        <v>24</v>
      </c>
      <c r="C20" s="23">
        <v>17.79</v>
      </c>
      <c r="D20" s="24">
        <v>46671.629999999983</v>
      </c>
      <c r="E20" s="24">
        <v>46536.149999999958</v>
      </c>
      <c r="F20" s="25">
        <f t="shared" si="0"/>
        <v>135.48000000002503</v>
      </c>
      <c r="G20" s="26">
        <f t="shared" si="1"/>
        <v>46536.149999999958</v>
      </c>
    </row>
    <row r="21" spans="1:7" x14ac:dyDescent="0.2">
      <c r="A21" s="34"/>
      <c r="B21" s="35" t="s">
        <v>25</v>
      </c>
      <c r="C21" s="23">
        <v>4.2300000000000004</v>
      </c>
      <c r="D21" s="24">
        <v>118759.63000000003</v>
      </c>
      <c r="E21" s="24">
        <v>165372.91999999998</v>
      </c>
      <c r="F21" s="25">
        <f t="shared" si="0"/>
        <v>-46613.28999999995</v>
      </c>
      <c r="G21" s="26">
        <f t="shared" si="1"/>
        <v>165372.91999999998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1595672.3199999998</v>
      </c>
      <c r="E26" s="30">
        <f>SUM(E16:E25)</f>
        <v>1644501.3099999998</v>
      </c>
      <c r="F26" s="30">
        <f>SUM(F16:F25)</f>
        <v>-48828.990000000107</v>
      </c>
      <c r="G26" s="30">
        <f>SUM(G16:G25)</f>
        <v>1644501.3099999998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101269.65000000001</v>
      </c>
      <c r="E28" s="24">
        <v>97318.910000000018</v>
      </c>
      <c r="F28" s="25">
        <f>D28-E28</f>
        <v>3950.7399999999907</v>
      </c>
      <c r="G28" s="26">
        <f t="shared" ref="G28:G37" si="2">E28</f>
        <v>97318.910000000018</v>
      </c>
    </row>
    <row r="29" spans="1:7" x14ac:dyDescent="0.2">
      <c r="A29" s="34"/>
      <c r="B29" s="35" t="s">
        <v>28</v>
      </c>
      <c r="C29" s="23">
        <v>0</v>
      </c>
      <c r="D29" s="24">
        <v>21285</v>
      </c>
      <c r="E29" s="24">
        <v>21046.02</v>
      </c>
      <c r="F29" s="25">
        <f>D29-E29</f>
        <v>238.97999999999956</v>
      </c>
      <c r="G29" s="26">
        <f t="shared" si="2"/>
        <v>21046.02</v>
      </c>
    </row>
    <row r="30" spans="1:7" x14ac:dyDescent="0.2">
      <c r="A30" s="34"/>
      <c r="B30" s="35" t="s">
        <v>29</v>
      </c>
      <c r="C30" s="23">
        <v>7.14</v>
      </c>
      <c r="D30" s="24">
        <v>4541.0800000000008</v>
      </c>
      <c r="E30" s="24">
        <v>3065.969999999998</v>
      </c>
      <c r="F30" s="25">
        <f t="shared" ref="F30:F37" si="3">D30-E30</f>
        <v>1475.1100000000029</v>
      </c>
      <c r="G30" s="26">
        <f t="shared" si="2"/>
        <v>3065.969999999998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127095.73000000001</v>
      </c>
      <c r="E38" s="30">
        <f>SUM(E28:E37)</f>
        <v>121430.90000000002</v>
      </c>
      <c r="F38" s="30">
        <f>SUM(F28:F37)</f>
        <v>5664.8299999999927</v>
      </c>
      <c r="G38" s="30">
        <f>SUM(G28:G37)</f>
        <v>121430.90000000002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54453.120000000039</v>
      </c>
      <c r="E40" s="24">
        <v>55073.670000000035</v>
      </c>
      <c r="F40" s="25">
        <f>ЗАТРАЧЕНОТ-ОПАЛЧЕНОТ</f>
        <v>-620.54999999999563</v>
      </c>
      <c r="G40" s="45">
        <v>51069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22199</v>
      </c>
    </row>
    <row r="42" spans="1:7" ht="13.5" thickBot="1" x14ac:dyDescent="0.25">
      <c r="A42" s="27"/>
      <c r="B42" s="46" t="s">
        <v>30</v>
      </c>
      <c r="C42" s="40"/>
      <c r="D42" s="30">
        <f>SUM(D40:D41)</f>
        <v>54453.120000000039</v>
      </c>
      <c r="E42" s="30">
        <f>E41+E40</f>
        <v>55073.670000000035</v>
      </c>
      <c r="F42" s="30">
        <f>F41+F40</f>
        <v>-620.54999999999563</v>
      </c>
      <c r="G42" s="30">
        <f>КПЕРЕЧИСТ+КПЕРЕЧИСК</f>
        <v>73268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2025971.4599999997</v>
      </c>
      <c r="E44" s="30">
        <f>E42+E38+E26+E14</f>
        <v>2070329.63</v>
      </c>
      <c r="F44" s="30">
        <f>F42+F38+F26+F14</f>
        <v>-44358.170000000246</v>
      </c>
      <c r="G44" s="30">
        <f>G42+G38+G26+G14</f>
        <v>2088523.96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486166.97000000085</v>
      </c>
      <c r="E46" s="10" t="s">
        <v>8</v>
      </c>
      <c r="F46" s="11"/>
      <c r="G46" s="9">
        <v>214601.24999999994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55073.670000000042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51069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49650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1419</v>
      </c>
      <c r="G58" s="61"/>
    </row>
    <row r="59" spans="1:7" s="62" customFormat="1" x14ac:dyDescent="0.2"/>
    <row r="60" spans="1:7" s="62" customFormat="1" x14ac:dyDescent="0.2">
      <c r="A60" s="63" t="s">
        <v>42</v>
      </c>
    </row>
    <row r="61" spans="1:7" s="62" customFormat="1" x14ac:dyDescent="0.2"/>
    <row r="62" spans="1:7" s="62" customFormat="1" x14ac:dyDescent="0.2">
      <c r="A62" s="64" t="s">
        <v>43</v>
      </c>
      <c r="B62" s="64"/>
      <c r="D62" s="65">
        <v>28452.78</v>
      </c>
      <c r="E62" s="66"/>
    </row>
    <row r="63" spans="1:7" s="62" customFormat="1" x14ac:dyDescent="0.2">
      <c r="A63" s="64" t="s">
        <v>44</v>
      </c>
      <c r="B63" s="64"/>
      <c r="D63" s="67">
        <v>0</v>
      </c>
      <c r="E63" s="68"/>
    </row>
    <row r="64" spans="1:7" s="62" customFormat="1" x14ac:dyDescent="0.2">
      <c r="A64" s="64" t="s">
        <v>45</v>
      </c>
      <c r="B64" s="64"/>
      <c r="D64" s="67">
        <v>1200</v>
      </c>
      <c r="E64" s="68"/>
    </row>
    <row r="65" spans="1:97" s="62" customFormat="1" x14ac:dyDescent="0.2">
      <c r="A65" s="64" t="s">
        <v>46</v>
      </c>
      <c r="B65" s="64"/>
      <c r="D65" s="67">
        <v>194988.22</v>
      </c>
      <c r="E65" s="68"/>
    </row>
    <row r="66" spans="1:97" s="62" customFormat="1" x14ac:dyDescent="0.2">
      <c r="A66" s="64" t="s">
        <v>47</v>
      </c>
      <c r="B66" s="64"/>
      <c r="D66" s="69">
        <v>22199</v>
      </c>
      <c r="E66" s="70"/>
    </row>
    <row r="67" spans="1:97" s="62" customFormat="1" x14ac:dyDescent="0.2">
      <c r="A67" s="71" t="s">
        <v>48</v>
      </c>
      <c r="B67" s="71"/>
      <c r="C67" s="71"/>
      <c r="D67" s="71"/>
      <c r="E67" s="71"/>
      <c r="F67" s="71" t="s">
        <v>49</v>
      </c>
      <c r="G67" s="72"/>
    </row>
    <row r="68" spans="1:97" s="62" customFormat="1" x14ac:dyDescent="0.2">
      <c r="A68" s="73" t="s">
        <v>50</v>
      </c>
      <c r="B68" s="73"/>
      <c r="C68" s="73"/>
      <c r="D68" s="73"/>
      <c r="E68" s="73"/>
      <c r="F68" s="73">
        <v>22199</v>
      </c>
      <c r="G68" s="74"/>
    </row>
    <row r="69" spans="1:97" s="62" customFormat="1" x14ac:dyDescent="0.2">
      <c r="A69" s="75" t="s">
        <v>51</v>
      </c>
      <c r="B69" s="75"/>
      <c r="D69" s="76">
        <v>7453.7799999999988</v>
      </c>
      <c r="E69" s="77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8" t="s">
        <v>52</v>
      </c>
      <c r="B74" s="78"/>
      <c r="C74" s="78"/>
      <c r="D74" s="78"/>
      <c r="E74" s="78"/>
      <c r="F74" s="78"/>
      <c r="G74" s="7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8" t="s">
        <v>53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8" t="s">
        <v>54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9"/>
      <c r="B77" s="79"/>
      <c r="C77" s="79"/>
      <c r="D77" s="79"/>
      <c r="E77" s="79"/>
      <c r="F77" s="79"/>
      <c r="G77" s="7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8" t="s">
        <v>55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8" t="s">
        <v>56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8" t="s">
        <v>57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8" t="s">
        <v>58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8" t="s">
        <v>59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8" t="s">
        <v>60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8" t="s">
        <v>61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8" t="s">
        <v>62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80" t="s">
        <v>63</v>
      </c>
      <c r="B90" s="80"/>
      <c r="C90" s="80"/>
      <c r="D90" s="80"/>
      <c r="E90" s="80"/>
      <c r="F90" s="81" t="s">
        <v>64</v>
      </c>
      <c r="G90" s="81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80"/>
      <c r="B91" s="80"/>
      <c r="C91" s="80"/>
      <c r="D91" s="80"/>
      <c r="E91" s="80"/>
      <c r="F91" s="82"/>
      <c r="G91" s="82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80"/>
      <c r="B92" s="80"/>
      <c r="C92" s="80"/>
      <c r="D92" s="80"/>
      <c r="E92" s="80"/>
      <c r="F92" s="81"/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80" t="s">
        <v>65</v>
      </c>
      <c r="B93" s="80"/>
      <c r="C93" s="80"/>
      <c r="D93" s="80"/>
      <c r="E93" s="80"/>
      <c r="F93" s="81" t="s">
        <v>66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E67"/>
    <mergeCell ref="F67:G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Тульский д. 8</vt:lpstr>
      <vt:lpstr>'пер Тульский д. 8'!АДРЕС</vt:lpstr>
      <vt:lpstr>'пер Тульский д. 8'!ВХДОЛГ</vt:lpstr>
      <vt:lpstr>'пер Тульский д. 8'!ВХСАЛЬДО</vt:lpstr>
      <vt:lpstr>'пер Тульский д. 8'!ДОГОВОР</vt:lpstr>
      <vt:lpstr>'пер Тульский д. 8'!ДОЛГ</vt:lpstr>
      <vt:lpstr>'пер Тульский д. 8'!ЗАТРАЧЕНОК</vt:lpstr>
      <vt:lpstr>'пер Тульский д. 8'!ЗАТРАЧЕНОТ</vt:lpstr>
      <vt:lpstr>'пер Тульский д. 8'!ЗАТРЕМ</vt:lpstr>
      <vt:lpstr>'пер Тульский д. 8'!ИСХДОЛГ</vt:lpstr>
      <vt:lpstr>'пер Тульский д. 8'!ИСХСАЛЬДО</vt:lpstr>
      <vt:lpstr>'пер Тульский д. 8'!КАП</vt:lpstr>
      <vt:lpstr>'пер Тульский д. 8'!КПЕРЕЧИСК</vt:lpstr>
      <vt:lpstr>'пер Тульский д. 8'!КПЕРЕЧИСТ</vt:lpstr>
      <vt:lpstr>'пер Тульский д. 8'!НАЧРЕМ</vt:lpstr>
      <vt:lpstr>'пер Тульский д. 8'!НЕЖНАЧРЕМ</vt:lpstr>
      <vt:lpstr>'пер Тульский д. 8'!ОПАЛЧЕНОТ</vt:lpstr>
      <vt:lpstr>'пер Тульский д. 8'!ОПЛАЧЕНОК</vt:lpstr>
      <vt:lpstr>'пер Тульский д. 8'!ОСТ</vt:lpstr>
      <vt:lpstr>'пер Тульский д. 8'!ПЛОЩАДЬ</vt:lpstr>
      <vt:lpstr>'пер Тульский д. 8'!РАЗМЕРПЛАТЫ</vt:lpstr>
      <vt:lpstr>'пер Тульский д. 8'!ТАРОТОП</vt:lpstr>
      <vt:lpstr>'пер Тульский д. 8'!ТАРХВС</vt:lpstr>
      <vt:lpstr>'пер Тульский д. 8'!ТБО</vt:lpstr>
      <vt:lpstr>'пер Тульский д. 8'!ТБОНАЧ</vt:lpstr>
      <vt:lpstr>'пер Тульский д. 8'!ТБОНЕД</vt:lpstr>
      <vt:lpstr>'пер Тульский д. 8'!ТБООПЛ</vt:lpstr>
      <vt:lpstr>'пер Тульский д. 8'!ТБОПОСТ</vt:lpstr>
      <vt:lpstr>'пер Тульский д. 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2018-04-02T07:04:49Z</dcterms:created>
  <dcterms:modified xsi:type="dcterms:W3CDTF">2018-04-02T07:04:49Z</dcterms:modified>
</cp:coreProperties>
</file>